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tabRatio="605" activeTab="0"/>
  </bookViews>
  <sheets>
    <sheet name="表3" sheetId="1" r:id="rId1"/>
    <sheet name="表2" sheetId="2" r:id="rId2"/>
    <sheet name="表1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<sst xmlns="http://schemas.openxmlformats.org/spreadsheetml/2006/main" count="108" uniqueCount="67">
  <si>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县市
名称</t>
  </si>
  <si>
    <t>袁州区</t>
  </si>
  <si>
    <t>丰城市</t>
  </si>
  <si>
    <t>高安市</t>
  </si>
  <si>
    <t>樟树市</t>
  </si>
  <si>
    <t>奉新县</t>
  </si>
  <si>
    <t>万载县</t>
  </si>
  <si>
    <t>上高县</t>
  </si>
  <si>
    <t>宜丰县</t>
  </si>
  <si>
    <t>靖安县</t>
  </si>
  <si>
    <t>铜鼓县</t>
  </si>
  <si>
    <t>利税总额</t>
  </si>
  <si>
    <t>主营业务收入</t>
  </si>
  <si>
    <t>附表一：</t>
  </si>
  <si>
    <t>2012年目标</t>
  </si>
  <si>
    <t>现价同比增减%</t>
  </si>
  <si>
    <t>同比增减%</t>
  </si>
  <si>
    <t>注：2010年预计数按新、老口径分别计算，2011、2012年目标均按2000万以上规上企业新统计范畴计算下达</t>
  </si>
  <si>
    <t>利税</t>
  </si>
  <si>
    <t>2011年目标</t>
  </si>
  <si>
    <t>同比增减%</t>
  </si>
  <si>
    <t>2010年预计</t>
  </si>
  <si>
    <t>合计</t>
  </si>
  <si>
    <t>460</t>
  </si>
  <si>
    <t>1000</t>
  </si>
  <si>
    <t>55</t>
  </si>
  <si>
    <t>80</t>
  </si>
  <si>
    <t>120</t>
  </si>
  <si>
    <t>高安陶瓷基地</t>
  </si>
  <si>
    <t>樟树盐化基地</t>
  </si>
  <si>
    <t>袁州医药基地</t>
  </si>
  <si>
    <t>奉新纺织基地</t>
  </si>
  <si>
    <t>上高鞋革基地</t>
  </si>
  <si>
    <t>宜丰竹加工基地</t>
  </si>
  <si>
    <t>丰城精品陶瓷基地</t>
  </si>
  <si>
    <t>靖安硬质合金基地</t>
  </si>
  <si>
    <t>单位名称</t>
  </si>
  <si>
    <t>工业增加值</t>
  </si>
  <si>
    <t>2000万元以上规上企业</t>
  </si>
  <si>
    <t>1-9月份累计</t>
  </si>
  <si>
    <t>现有
口径</t>
  </si>
  <si>
    <t>2010—2012年各县（市、区）工业主要经济指标目标分解表</t>
  </si>
  <si>
    <t>单位：亿元</t>
  </si>
  <si>
    <t xml:space="preserve">            指标
基地</t>
  </si>
  <si>
    <t>1-10月份累计</t>
  </si>
  <si>
    <t>2010年目标</t>
  </si>
  <si>
    <t>同比
增减%</t>
  </si>
  <si>
    <t>680</t>
  </si>
  <si>
    <t>市本级机电产业基地</t>
  </si>
  <si>
    <t>丰城煤电基地</t>
  </si>
  <si>
    <t>单位：亿元</t>
  </si>
  <si>
    <t>合计</t>
  </si>
  <si>
    <t>附表三：</t>
  </si>
  <si>
    <t>2010—2012年宜春市工业园区主要经济指标目标分解表</t>
  </si>
  <si>
    <t>江西宜春经济开发区</t>
  </si>
  <si>
    <t>江西奉新工业园区</t>
  </si>
  <si>
    <t>江西万载工业园区</t>
  </si>
  <si>
    <t>江西上高工业园区</t>
  </si>
  <si>
    <t>江西宜丰工业园区</t>
  </si>
  <si>
    <t>江西靖安工业园区</t>
  </si>
  <si>
    <t>江西丰城工业园区</t>
  </si>
  <si>
    <t>江西樟树工业园区</t>
  </si>
  <si>
    <t>江西高安工业园区</t>
  </si>
  <si>
    <t>附表二：</t>
  </si>
  <si>
    <t>其中：袁州医药工业园</t>
  </si>
  <si>
    <t>1-10月份累计</t>
  </si>
  <si>
    <t>2010—2012年宜春市十大产业基地主要经济指标目标分解表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</si>
</sst>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"/>
    <numFmt numFmtId="187" formatCode="0.0_ "/>
    <numFmt numFmtId="188" formatCode="0.0_);[Red]\(0.0\)"/>
    <numFmt numFmtId="189" formatCode="0.00_);[Red]\(0.00\)"/>
    <numFmt numFmtId="190" formatCode="0_ "/>
    <numFmt numFmtId="191" formatCode="0_);[Red]\(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1"/>
      <color indexed="9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57" fontId="1" fillId="0" borderId="0" xfId="0" applyNumberFormat="1" applyFont="1" applyBorder="1" applyAlignment="1">
      <alignment vertical="center"/>
    </xf>
    <xf numFmtId="191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9" fontId="1" fillId="0" borderId="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19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9" fontId="3" fillId="0" borderId="11" xfId="0" applyNumberFormat="1" applyFont="1" applyBorder="1" applyAlignment="1">
      <alignment horizontal="center" vertical="center"/>
    </xf>
    <xf numFmtId="191" fontId="1" fillId="0" borderId="0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right" vertical="center"/>
    </xf>
    <xf numFmtId="189" fontId="3" fillId="0" borderId="11" xfId="0" applyNumberFormat="1" applyFont="1" applyBorder="1" applyAlignment="1">
      <alignment horizontal="right" vertical="center"/>
    </xf>
    <xf numFmtId="187" fontId="3" fillId="0" borderId="11" xfId="40" applyNumberFormat="1" applyFont="1" applyBorder="1">
      <alignment vertical="center"/>
      <protection/>
    </xf>
    <xf numFmtId="190" fontId="3" fillId="0" borderId="11" xfId="40" applyNumberFormat="1" applyFont="1" applyBorder="1">
      <alignment vertical="center"/>
      <protection/>
    </xf>
    <xf numFmtId="191" fontId="3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center" vertical="center"/>
    </xf>
    <xf numFmtId="189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91" fontId="3" fillId="0" borderId="18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91" fontId="1" fillId="0" borderId="0" xfId="0" applyNumberFormat="1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/>
      <protection/>
    </xf>
    <xf numFmtId="190" fontId="3" fillId="0" borderId="11" xfId="40" applyNumberFormat="1" applyFont="1" applyBorder="1" applyAlignment="1">
      <alignment horizontal="center" vertical="center"/>
      <protection/>
    </xf>
    <xf numFmtId="192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92" fontId="7" fillId="0" borderId="2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19050</xdr:rowOff>
    </xdr:from>
    <xdr:to>
      <xdr:col>13</xdr:col>
      <xdr:colOff>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8715375" y="923925"/>
          <a:ext cx="0" cy="409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04875"/>
          <a:ext cx="1409700" cy="8001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4</xdr:row>
      <xdr:rowOff>38100</xdr:rowOff>
    </xdr:to>
    <xdr:sp>
      <xdr:nvSpPr>
        <xdr:cNvPr id="3" name="Line 3"/>
        <xdr:cNvSpPr>
          <a:spLocks/>
        </xdr:cNvSpPr>
      </xdr:nvSpPr>
      <xdr:spPr>
        <a:xfrm>
          <a:off x="8715375" y="923925"/>
          <a:ext cx="0" cy="409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A2" sqref="A2:P2"/>
    </sheetView>
  </sheetViews>
  <sheetFormatPr defaultColWidth="9.00390625" defaultRowHeight="28.5" customHeight="1"/>
  <cols>
    <col min="1" max="1" width="6.50390625" style="1" customWidth="1"/>
    <col min="2" max="2" width="12.00390625" style="1" customWidth="1"/>
    <col min="3" max="3" width="0.12890625" style="1" customWidth="1"/>
    <col min="4" max="6" width="10.875" style="1" customWidth="1"/>
    <col min="7" max="7" width="10.625" style="1" customWidth="1"/>
    <col min="8" max="8" width="10.50390625" style="1" customWidth="1"/>
    <col min="9" max="9" width="10.625" style="1" hidden="1" customWidth="1"/>
    <col min="10" max="10" width="10.625" style="1" customWidth="1"/>
    <col min="11" max="11" width="10.375" style="1" customWidth="1"/>
    <col min="12" max="12" width="10.625" style="1" customWidth="1"/>
    <col min="13" max="13" width="10.375" style="1" customWidth="1"/>
    <col min="14" max="15" width="7.00390625" style="1" hidden="1" customWidth="1"/>
    <col min="16" max="16" width="6.625" style="1" customWidth="1"/>
    <col min="17" max="16384" width="9.00390625" style="1" customWidth="1"/>
  </cols>
  <sheetData>
    <row r="1" spans="1:2" ht="18.75" customHeight="1">
      <c r="A1" s="70" t="s">
        <v>52</v>
      </c>
      <c r="B1" s="70"/>
    </row>
    <row r="2" spans="1:16" ht="28.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4:8" ht="24" customHeight="1">
      <c r="D3" s="29"/>
      <c r="E3" s="8"/>
      <c r="F3" s="8"/>
      <c r="G3" s="8"/>
      <c r="H3" s="8"/>
    </row>
    <row r="4" spans="1:16" s="19" customFormat="1" ht="30.75" customHeight="1">
      <c r="A4" s="59" t="s">
        <v>43</v>
      </c>
      <c r="B4" s="60"/>
      <c r="C4" s="63" t="s">
        <v>12</v>
      </c>
      <c r="D4" s="64"/>
      <c r="E4" s="64"/>
      <c r="F4" s="64"/>
      <c r="G4" s="64"/>
      <c r="H4" s="65"/>
      <c r="I4" s="65" t="s">
        <v>18</v>
      </c>
      <c r="J4" s="66"/>
      <c r="K4" s="66"/>
      <c r="L4" s="66"/>
      <c r="M4" s="66"/>
      <c r="N4" s="66"/>
      <c r="O4" s="66"/>
      <c r="P4" s="66"/>
    </row>
    <row r="5" spans="1:16" s="19" customFormat="1" ht="32.25" customHeight="1">
      <c r="A5" s="61"/>
      <c r="B5" s="62"/>
      <c r="C5" s="49" t="s">
        <v>65</v>
      </c>
      <c r="D5" s="48" t="s">
        <v>45</v>
      </c>
      <c r="E5" s="35" t="s">
        <v>19</v>
      </c>
      <c r="F5" s="35" t="s">
        <v>20</v>
      </c>
      <c r="G5" s="35" t="s">
        <v>14</v>
      </c>
      <c r="H5" s="35" t="s">
        <v>20</v>
      </c>
      <c r="I5" s="35" t="s">
        <v>44</v>
      </c>
      <c r="J5" s="35" t="s">
        <v>21</v>
      </c>
      <c r="K5" s="35" t="s">
        <v>19</v>
      </c>
      <c r="L5" s="35" t="s">
        <v>20</v>
      </c>
      <c r="M5" s="35" t="s">
        <v>14</v>
      </c>
      <c r="N5" s="30"/>
      <c r="O5" s="31"/>
      <c r="P5" s="35" t="s">
        <v>46</v>
      </c>
    </row>
    <row r="6" spans="1:16" s="19" customFormat="1" ht="32.25" customHeight="1">
      <c r="A6" s="68" t="s">
        <v>22</v>
      </c>
      <c r="B6" s="69"/>
      <c r="C6" s="53">
        <v>381.12</v>
      </c>
      <c r="D6" s="45" t="s">
        <v>23</v>
      </c>
      <c r="E6" s="36" t="s">
        <v>47</v>
      </c>
      <c r="F6" s="13">
        <f>(E6/D6-1)*100</f>
        <v>47.82608695652173</v>
      </c>
      <c r="G6" s="36" t="s">
        <v>24</v>
      </c>
      <c r="H6" s="13">
        <f>(G6/E6-1)*100</f>
        <v>47.058823529411775</v>
      </c>
      <c r="I6" s="12">
        <v>44.129000000000005</v>
      </c>
      <c r="J6" s="36" t="s">
        <v>25</v>
      </c>
      <c r="K6" s="36" t="s">
        <v>26</v>
      </c>
      <c r="L6" s="13">
        <f>(K6/J6-1)*100</f>
        <v>45.45454545454546</v>
      </c>
      <c r="M6" s="36" t="s">
        <v>27</v>
      </c>
      <c r="N6" s="14"/>
      <c r="O6" s="15"/>
      <c r="P6" s="32">
        <f>(M6/K6-1)*100</f>
        <v>50</v>
      </c>
    </row>
    <row r="7" spans="1:16" s="19" customFormat="1" ht="28.5" customHeight="1">
      <c r="A7" s="68" t="s">
        <v>48</v>
      </c>
      <c r="B7" s="69"/>
      <c r="C7" s="54">
        <v>44.06</v>
      </c>
      <c r="D7" s="46">
        <f aca="true" t="shared" si="0" ref="D7:D16">C7*1.206969</f>
        <v>53.17905414</v>
      </c>
      <c r="E7" s="13">
        <f>D7*1.47826</f>
        <v>78.61246857299639</v>
      </c>
      <c r="F7" s="13">
        <f>(E7/D7-1)*100</f>
        <v>47.82599999999999</v>
      </c>
      <c r="G7" s="13">
        <f>E7*1.470588</f>
        <v>115.60655293382561</v>
      </c>
      <c r="H7" s="13">
        <f>(G7/E7-1)*100</f>
        <v>47.0588</v>
      </c>
      <c r="I7" s="11">
        <v>2.22</v>
      </c>
      <c r="J7" s="16">
        <f>I7*1.2463</f>
        <v>2.766786</v>
      </c>
      <c r="K7" s="16">
        <f>J7*1.454545</f>
        <v>4.02441474237</v>
      </c>
      <c r="L7" s="13">
        <f>(K7/J7-1)*100</f>
        <v>45.454499999999996</v>
      </c>
      <c r="M7" s="16">
        <f>K7*1.5</f>
        <v>6.0366221135550004</v>
      </c>
      <c r="N7" s="14"/>
      <c r="O7" s="15"/>
      <c r="P7" s="32">
        <f>(M7/K7-1)*100</f>
        <v>50</v>
      </c>
    </row>
    <row r="8" spans="1:16" s="19" customFormat="1" ht="28.5" customHeight="1">
      <c r="A8" s="67" t="s">
        <v>28</v>
      </c>
      <c r="B8" s="68"/>
      <c r="C8" s="53">
        <v>96.14</v>
      </c>
      <c r="D8" s="46">
        <f t="shared" si="0"/>
        <v>116.03799966</v>
      </c>
      <c r="E8" s="13">
        <v>170</v>
      </c>
      <c r="F8" s="13">
        <f aca="true" t="shared" si="1" ref="F8:F15">(E8/D8-1)*100</f>
        <v>46.50373196548776</v>
      </c>
      <c r="G8" s="13">
        <v>245</v>
      </c>
      <c r="H8" s="13">
        <f aca="true" t="shared" si="2" ref="H8:H16">(G8/E8-1)*100</f>
        <v>44.11764705882353</v>
      </c>
      <c r="I8" s="12">
        <v>9.83</v>
      </c>
      <c r="J8" s="16">
        <f aca="true" t="shared" si="3" ref="J8:J15">I8*1.2463</f>
        <v>12.251129</v>
      </c>
      <c r="K8" s="16">
        <v>17.5</v>
      </c>
      <c r="L8" s="13">
        <f aca="true" t="shared" si="4" ref="L8:L16">(K8/J8-1)*100</f>
        <v>42.84397788971121</v>
      </c>
      <c r="M8" s="16">
        <v>26</v>
      </c>
      <c r="N8" s="17" t="e">
        <f>#REF!/100+1</f>
        <v>#REF!</v>
      </c>
      <c r="O8" s="18" t="e">
        <f>#REF!/N8</f>
        <v>#REF!</v>
      </c>
      <c r="P8" s="32">
        <f aca="true" t="shared" si="5" ref="P8:P16">(M8/K8-1)*100</f>
        <v>48.57142857142858</v>
      </c>
    </row>
    <row r="9" spans="1:16" s="19" customFormat="1" ht="28.5" customHeight="1">
      <c r="A9" s="56" t="s">
        <v>29</v>
      </c>
      <c r="B9" s="57"/>
      <c r="C9" s="53">
        <v>23.92</v>
      </c>
      <c r="D9" s="46">
        <f t="shared" si="0"/>
        <v>28.87069848</v>
      </c>
      <c r="E9" s="13">
        <f aca="true" t="shared" si="6" ref="E9:E14">D9*1.47826</f>
        <v>42.6783987350448</v>
      </c>
      <c r="F9" s="13">
        <f t="shared" si="1"/>
        <v>47.82599999999999</v>
      </c>
      <c r="G9" s="13">
        <f aca="true" t="shared" si="7" ref="G9:G14">E9*1.470588</f>
        <v>62.76234103897207</v>
      </c>
      <c r="H9" s="13">
        <f t="shared" si="2"/>
        <v>47.0588</v>
      </c>
      <c r="I9" s="12">
        <v>2.05</v>
      </c>
      <c r="J9" s="16">
        <f t="shared" si="3"/>
        <v>2.554915</v>
      </c>
      <c r="K9" s="16">
        <v>3.8</v>
      </c>
      <c r="L9" s="13">
        <f t="shared" si="4"/>
        <v>48.73293240675327</v>
      </c>
      <c r="M9" s="16">
        <v>5.5</v>
      </c>
      <c r="N9" s="17" t="e">
        <f>#REF!/100+1</f>
        <v>#REF!</v>
      </c>
      <c r="O9" s="18" t="e">
        <f>#REF!/N9</f>
        <v>#REF!</v>
      </c>
      <c r="P9" s="32">
        <f t="shared" si="5"/>
        <v>44.736842105263165</v>
      </c>
    </row>
    <row r="10" spans="1:16" s="19" customFormat="1" ht="28.5" customHeight="1">
      <c r="A10" s="56" t="s">
        <v>49</v>
      </c>
      <c r="B10" s="57"/>
      <c r="C10" s="53">
        <v>111.94</v>
      </c>
      <c r="D10" s="46">
        <f t="shared" si="0"/>
        <v>135.10810985999998</v>
      </c>
      <c r="E10" s="13">
        <v>197</v>
      </c>
      <c r="F10" s="13">
        <f t="shared" si="1"/>
        <v>45.80915994171841</v>
      </c>
      <c r="G10" s="13">
        <v>280</v>
      </c>
      <c r="H10" s="13">
        <f t="shared" si="2"/>
        <v>42.131979695431475</v>
      </c>
      <c r="I10" s="12">
        <v>16.49</v>
      </c>
      <c r="J10" s="16">
        <f t="shared" si="3"/>
        <v>20.551486999999998</v>
      </c>
      <c r="K10" s="16">
        <v>29.5</v>
      </c>
      <c r="L10" s="13">
        <f t="shared" si="4"/>
        <v>43.54192472787981</v>
      </c>
      <c r="M10" s="16">
        <v>44</v>
      </c>
      <c r="N10" s="17" t="e">
        <f>#REF!/100+1</f>
        <v>#REF!</v>
      </c>
      <c r="O10" s="18" t="e">
        <f>#REF!/N10</f>
        <v>#REF!</v>
      </c>
      <c r="P10" s="32">
        <f t="shared" si="5"/>
        <v>49.152542372881356</v>
      </c>
    </row>
    <row r="11" spans="1:16" s="19" customFormat="1" ht="28.5" customHeight="1">
      <c r="A11" s="67" t="s">
        <v>30</v>
      </c>
      <c r="B11" s="68"/>
      <c r="C11" s="53">
        <v>24.53</v>
      </c>
      <c r="D11" s="46">
        <f t="shared" si="0"/>
        <v>29.60694957</v>
      </c>
      <c r="E11" s="13">
        <v>43</v>
      </c>
      <c r="F11" s="13">
        <f t="shared" si="1"/>
        <v>45.23617131962438</v>
      </c>
      <c r="G11" s="13">
        <f t="shared" si="7"/>
        <v>63.235284</v>
      </c>
      <c r="H11" s="13">
        <f t="shared" si="2"/>
        <v>47.0588</v>
      </c>
      <c r="I11" s="12">
        <v>4.22</v>
      </c>
      <c r="J11" s="16">
        <f t="shared" si="3"/>
        <v>5.259385999999999</v>
      </c>
      <c r="K11" s="16">
        <v>8</v>
      </c>
      <c r="L11" s="13">
        <f t="shared" si="4"/>
        <v>52.109010443424395</v>
      </c>
      <c r="M11" s="16">
        <f>K11*1.5</f>
        <v>12</v>
      </c>
      <c r="N11" s="17" t="e">
        <f>#REF!/100+1</f>
        <v>#REF!</v>
      </c>
      <c r="O11" s="18" t="e">
        <f>#REF!/N11</f>
        <v>#REF!</v>
      </c>
      <c r="P11" s="32">
        <f t="shared" si="5"/>
        <v>50</v>
      </c>
    </row>
    <row r="12" spans="1:16" s="19" customFormat="1" ht="28.5" customHeight="1">
      <c r="A12" s="71" t="s">
        <v>31</v>
      </c>
      <c r="B12" s="72"/>
      <c r="C12" s="53">
        <v>26.61</v>
      </c>
      <c r="D12" s="46">
        <f t="shared" si="0"/>
        <v>32.11744509</v>
      </c>
      <c r="E12" s="13">
        <f t="shared" si="6"/>
        <v>47.47793437874339</v>
      </c>
      <c r="F12" s="13">
        <f t="shared" si="1"/>
        <v>47.82599999999999</v>
      </c>
      <c r="G12" s="13">
        <f t="shared" si="7"/>
        <v>69.82048056216749</v>
      </c>
      <c r="H12" s="13">
        <f t="shared" si="2"/>
        <v>47.0588</v>
      </c>
      <c r="I12" s="12">
        <v>3.38</v>
      </c>
      <c r="J12" s="16">
        <f t="shared" si="3"/>
        <v>4.2124939999999995</v>
      </c>
      <c r="K12" s="16">
        <v>6</v>
      </c>
      <c r="L12" s="13">
        <f t="shared" si="4"/>
        <v>42.43343729391664</v>
      </c>
      <c r="M12" s="16">
        <f>K12*1.5</f>
        <v>9</v>
      </c>
      <c r="N12" s="17" t="e">
        <f>#REF!/100+1</f>
        <v>#REF!</v>
      </c>
      <c r="O12" s="18" t="e">
        <f>#REF!/N12</f>
        <v>#REF!</v>
      </c>
      <c r="P12" s="32">
        <f t="shared" si="5"/>
        <v>50</v>
      </c>
    </row>
    <row r="13" spans="1:16" s="19" customFormat="1" ht="28.5" customHeight="1">
      <c r="A13" s="67" t="s">
        <v>32</v>
      </c>
      <c r="B13" s="68"/>
      <c r="C13" s="55">
        <v>25.24</v>
      </c>
      <c r="D13" s="46">
        <f t="shared" si="0"/>
        <v>30.463897559999996</v>
      </c>
      <c r="E13" s="13">
        <f t="shared" si="6"/>
        <v>45.033561207045594</v>
      </c>
      <c r="F13" s="13">
        <f t="shared" si="1"/>
        <v>47.82599999999999</v>
      </c>
      <c r="G13" s="13">
        <f t="shared" si="7"/>
        <v>66.22581470834676</v>
      </c>
      <c r="H13" s="13">
        <f t="shared" si="2"/>
        <v>47.05879999999998</v>
      </c>
      <c r="I13" s="12">
        <v>3.03</v>
      </c>
      <c r="J13" s="16">
        <f t="shared" si="3"/>
        <v>3.776289</v>
      </c>
      <c r="K13" s="16">
        <f>J13*1.454545</f>
        <v>5.492782283505</v>
      </c>
      <c r="L13" s="13">
        <f t="shared" si="4"/>
        <v>45.454499999999996</v>
      </c>
      <c r="M13" s="16">
        <v>8</v>
      </c>
      <c r="N13" s="10" t="e">
        <f>#REF!/100+1</f>
        <v>#REF!</v>
      </c>
      <c r="O13" s="11" t="e">
        <f>#REF!/N13</f>
        <v>#REF!</v>
      </c>
      <c r="P13" s="32">
        <f t="shared" si="5"/>
        <v>45.645678038691884</v>
      </c>
    </row>
    <row r="14" spans="1:16" s="19" customFormat="1" ht="28.5" customHeight="1">
      <c r="A14" s="67" t="s">
        <v>33</v>
      </c>
      <c r="B14" s="68"/>
      <c r="C14" s="55">
        <v>12.15</v>
      </c>
      <c r="D14" s="46">
        <f t="shared" si="0"/>
        <v>14.66467335</v>
      </c>
      <c r="E14" s="13">
        <f t="shared" si="6"/>
        <v>21.678200026370998</v>
      </c>
      <c r="F14" s="13">
        <f t="shared" si="1"/>
        <v>47.82599999999999</v>
      </c>
      <c r="G14" s="13">
        <f t="shared" si="7"/>
        <v>31.879700820380872</v>
      </c>
      <c r="H14" s="13">
        <f t="shared" si="2"/>
        <v>47.0588</v>
      </c>
      <c r="I14" s="12">
        <v>1.1</v>
      </c>
      <c r="J14" s="16">
        <f t="shared" si="3"/>
        <v>1.37093</v>
      </c>
      <c r="K14" s="16">
        <f>J14*1.454545</f>
        <v>1.99407937685</v>
      </c>
      <c r="L14" s="13">
        <f t="shared" si="4"/>
        <v>45.454499999999996</v>
      </c>
      <c r="M14" s="16">
        <f>K14*1.5</f>
        <v>2.991119065275</v>
      </c>
      <c r="N14" s="10" t="e">
        <f>#REF!/100+1</f>
        <v>#REF!</v>
      </c>
      <c r="O14" s="11" t="e">
        <f>#REF!/N14</f>
        <v>#REF!</v>
      </c>
      <c r="P14" s="32">
        <f t="shared" si="5"/>
        <v>50</v>
      </c>
    </row>
    <row r="15" spans="1:16" s="19" customFormat="1" ht="28.5" customHeight="1">
      <c r="A15" s="67" t="s">
        <v>34</v>
      </c>
      <c r="B15" s="68"/>
      <c r="C15" s="55">
        <v>15.28</v>
      </c>
      <c r="D15" s="46">
        <f t="shared" si="0"/>
        <v>18.442486319999997</v>
      </c>
      <c r="E15" s="13">
        <v>30</v>
      </c>
      <c r="F15" s="13">
        <f t="shared" si="1"/>
        <v>62.667871779665795</v>
      </c>
      <c r="G15" s="13">
        <v>45</v>
      </c>
      <c r="H15" s="13">
        <f t="shared" si="2"/>
        <v>50</v>
      </c>
      <c r="I15" s="12">
        <v>1.8</v>
      </c>
      <c r="J15" s="16">
        <f t="shared" si="3"/>
        <v>2.24334</v>
      </c>
      <c r="K15" s="16">
        <v>3.5</v>
      </c>
      <c r="L15" s="13">
        <f t="shared" si="4"/>
        <v>56.017366961762384</v>
      </c>
      <c r="M15" s="16">
        <v>5.5</v>
      </c>
      <c r="N15" s="10" t="e">
        <f>#REF!/100+1</f>
        <v>#REF!</v>
      </c>
      <c r="O15" s="11" t="e">
        <f>#REF!/N15</f>
        <v>#REF!</v>
      </c>
      <c r="P15" s="32">
        <f t="shared" si="5"/>
        <v>57.14285714285714</v>
      </c>
    </row>
    <row r="16" spans="1:16" s="19" customFormat="1" ht="28.5" customHeight="1">
      <c r="A16" s="67" t="s">
        <v>35</v>
      </c>
      <c r="B16" s="68"/>
      <c r="C16" s="55">
        <v>1.25</v>
      </c>
      <c r="D16" s="46">
        <f t="shared" si="0"/>
        <v>1.50871125</v>
      </c>
      <c r="E16" s="13">
        <v>5</v>
      </c>
      <c r="F16" s="13">
        <v>230</v>
      </c>
      <c r="G16" s="13">
        <v>20</v>
      </c>
      <c r="H16" s="13">
        <f t="shared" si="2"/>
        <v>300</v>
      </c>
      <c r="I16" s="12">
        <v>0.009</v>
      </c>
      <c r="J16" s="20">
        <v>0.02</v>
      </c>
      <c r="K16" s="16">
        <v>0.2</v>
      </c>
      <c r="L16" s="13">
        <f t="shared" si="4"/>
        <v>900</v>
      </c>
      <c r="M16" s="16">
        <v>1</v>
      </c>
      <c r="N16" s="10" t="e">
        <f>#REF!/100+1</f>
        <v>#REF!</v>
      </c>
      <c r="O16" s="11" t="e">
        <f>#REF!/N16</f>
        <v>#REF!</v>
      </c>
      <c r="P16" s="32">
        <f t="shared" si="5"/>
        <v>400</v>
      </c>
    </row>
    <row r="17" spans="4:13" s="19" customFormat="1" ht="28.5" customHeight="1">
      <c r="D17" s="33"/>
      <c r="E17" s="33"/>
      <c r="F17" s="33"/>
      <c r="G17" s="33"/>
      <c r="H17" s="33"/>
      <c r="K17" s="33"/>
      <c r="L17" s="33"/>
      <c r="M17" s="33"/>
    </row>
    <row r="18" s="19" customFormat="1" ht="28.5" customHeight="1"/>
    <row r="19" s="19" customFormat="1" ht="28.5" customHeight="1"/>
    <row r="20" s="19" customFormat="1" ht="28.5" customHeight="1"/>
    <row r="21" s="19" customFormat="1" ht="28.5" customHeight="1"/>
    <row r="22" s="19" customFormat="1" ht="28.5" customHeight="1"/>
    <row r="23" s="19" customFormat="1" ht="28.5" customHeight="1"/>
    <row r="24" s="19" customFormat="1" ht="28.5" customHeight="1"/>
    <row r="25" s="19" customFormat="1" ht="28.5" customHeight="1"/>
    <row r="26" s="19" customFormat="1" ht="28.5" customHeight="1"/>
    <row r="27" s="19" customFormat="1" ht="28.5" customHeight="1"/>
    <row r="28" s="19" customFormat="1" ht="28.5" customHeight="1"/>
    <row r="29" s="19" customFormat="1" ht="28.5" customHeight="1"/>
    <row r="30" s="19" customFormat="1" ht="28.5" customHeight="1"/>
    <row r="31" s="19" customFormat="1" ht="28.5" customHeight="1"/>
    <row r="32" s="19" customFormat="1" ht="28.5" customHeight="1"/>
    <row r="33" s="19" customFormat="1" ht="28.5" customHeight="1"/>
    <row r="34" s="19" customFormat="1" ht="28.5" customHeight="1"/>
    <row r="35" s="19" customFormat="1" ht="28.5" customHeight="1"/>
    <row r="36" s="19" customFormat="1" ht="28.5" customHeight="1"/>
    <row r="37" s="19" customFormat="1" ht="28.5" customHeight="1"/>
    <row r="38" s="19" customFormat="1" ht="28.5" customHeight="1"/>
    <row r="39" s="19" customFormat="1" ht="28.5" customHeight="1"/>
    <row r="40" s="19" customFormat="1" ht="28.5" customHeight="1"/>
    <row r="41" s="19" customFormat="1" ht="28.5" customHeight="1"/>
    <row r="42" s="19" customFormat="1" ht="28.5" customHeight="1"/>
    <row r="43" s="19" customFormat="1" ht="28.5" customHeight="1"/>
    <row r="44" s="19" customFormat="1" ht="28.5" customHeight="1"/>
    <row r="45" s="19" customFormat="1" ht="28.5" customHeight="1"/>
    <row r="46" s="19" customFormat="1" ht="28.5" customHeight="1"/>
    <row r="47" s="19" customFormat="1" ht="28.5" customHeight="1"/>
    <row r="48" s="19" customFormat="1" ht="28.5" customHeight="1"/>
    <row r="49" s="19" customFormat="1" ht="28.5" customHeight="1"/>
    <row r="50" s="19" customFormat="1" ht="28.5" customHeight="1"/>
    <row r="51" s="19" customFormat="1" ht="28.5" customHeight="1"/>
    <row r="52" s="19" customFormat="1" ht="28.5" customHeight="1"/>
    <row r="53" s="19" customFormat="1" ht="28.5" customHeight="1"/>
    <row r="54" s="19" customFormat="1" ht="28.5" customHeight="1"/>
    <row r="55" s="19" customFormat="1" ht="28.5" customHeight="1"/>
    <row r="56" s="19" customFormat="1" ht="28.5" customHeight="1"/>
    <row r="57" s="19" customFormat="1" ht="28.5" customHeight="1"/>
    <row r="58" s="19" customFormat="1" ht="28.5" customHeight="1"/>
    <row r="59" s="19" customFormat="1" ht="28.5" customHeight="1"/>
    <row r="60" s="19" customFormat="1" ht="28.5" customHeight="1"/>
    <row r="61" s="19" customFormat="1" ht="28.5" customHeight="1"/>
    <row r="62" s="19" customFormat="1" ht="28.5" customHeight="1"/>
    <row r="63" s="19" customFormat="1" ht="28.5" customHeight="1"/>
    <row r="64" s="19" customFormat="1" ht="28.5" customHeight="1"/>
    <row r="65" s="19" customFormat="1" ht="28.5" customHeight="1"/>
    <row r="66" s="19" customFormat="1" ht="28.5" customHeight="1"/>
    <row r="67" s="19" customFormat="1" ht="28.5" customHeight="1"/>
    <row r="68" s="19" customFormat="1" ht="28.5" customHeight="1"/>
    <row r="69" s="19" customFormat="1" ht="28.5" customHeight="1"/>
    <row r="70" s="19" customFormat="1" ht="28.5" customHeight="1"/>
    <row r="71" s="19" customFormat="1" ht="28.5" customHeight="1"/>
    <row r="72" s="19" customFormat="1" ht="28.5" customHeight="1"/>
    <row r="73" s="19" customFormat="1" ht="28.5" customHeight="1"/>
    <row r="74" s="19" customFormat="1" ht="28.5" customHeight="1"/>
    <row r="75" s="19" customFormat="1" ht="28.5" customHeight="1"/>
    <row r="76" s="19" customFormat="1" ht="28.5" customHeight="1"/>
    <row r="77" s="19" customFormat="1" ht="28.5" customHeight="1"/>
    <row r="78" s="19" customFormat="1" ht="28.5" customHeight="1"/>
    <row r="79" s="19" customFormat="1" ht="28.5" customHeight="1"/>
    <row r="80" s="19" customFormat="1" ht="28.5" customHeight="1"/>
    <row r="81" s="19" customFormat="1" ht="28.5" customHeight="1"/>
    <row r="82" s="19" customFormat="1" ht="28.5" customHeight="1"/>
    <row r="83" s="19" customFormat="1" ht="28.5" customHeight="1"/>
    <row r="84" spans="4:13" s="19" customFormat="1" ht="28.5" customHeight="1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s="19" customFormat="1" ht="28.5" customHeight="1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s="19" customFormat="1" ht="28.5" customHeight="1"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sheetProtection/>
  <mergeCells count="16">
    <mergeCell ref="A15:B15"/>
    <mergeCell ref="A16:B16"/>
    <mergeCell ref="A7:B7"/>
    <mergeCell ref="A1:B1"/>
    <mergeCell ref="A11:B11"/>
    <mergeCell ref="A12:B12"/>
    <mergeCell ref="A13:B13"/>
    <mergeCell ref="A14:B14"/>
    <mergeCell ref="A6:B6"/>
    <mergeCell ref="A8:B8"/>
    <mergeCell ref="A9:B9"/>
    <mergeCell ref="A10:B10"/>
    <mergeCell ref="A2:P2"/>
    <mergeCell ref="A4:B5"/>
    <mergeCell ref="C4:H4"/>
    <mergeCell ref="I4:P4"/>
  </mergeCells>
  <printOptions/>
  <pageMargins left="1.14" right="0.44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24.50390625" style="1" customWidth="1"/>
    <col min="2" max="2" width="11.375" style="1" hidden="1" customWidth="1"/>
    <col min="3" max="3" width="11.125" style="1" customWidth="1"/>
    <col min="4" max="4" width="10.625" style="1" customWidth="1"/>
    <col min="5" max="5" width="8.125" style="1" customWidth="1"/>
    <col min="6" max="6" width="10.625" style="1" customWidth="1"/>
    <col min="7" max="7" width="7.75390625" style="1" customWidth="1"/>
    <col min="8" max="8" width="10.75390625" style="1" customWidth="1"/>
    <col min="9" max="9" width="10.625" style="3" customWidth="1"/>
    <col min="10" max="10" width="7.75390625" style="3" customWidth="1"/>
    <col min="11" max="11" width="10.625" style="3" customWidth="1"/>
    <col min="12" max="12" width="7.375" style="3" customWidth="1"/>
    <col min="13" max="16384" width="9.00390625" style="1" customWidth="1"/>
  </cols>
  <sheetData>
    <row r="1" spans="1:2" ht="14.25">
      <c r="A1" s="70" t="s">
        <v>63</v>
      </c>
      <c r="B1" s="70"/>
    </row>
    <row r="2" spans="1:13" ht="30.75" customHeight="1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8"/>
    </row>
    <row r="3" spans="1:13" ht="14.25">
      <c r="A3" s="37"/>
      <c r="B3" s="29"/>
      <c r="C3" s="29"/>
      <c r="D3" s="29"/>
      <c r="E3" s="29"/>
      <c r="F3" s="29"/>
      <c r="G3" s="29"/>
      <c r="H3" s="29"/>
      <c r="I3" s="39"/>
      <c r="J3" s="40"/>
      <c r="K3" s="78" t="s">
        <v>50</v>
      </c>
      <c r="L3" s="78"/>
      <c r="M3" s="40"/>
    </row>
    <row r="4" spans="1:13" ht="26.25" customHeight="1">
      <c r="A4" s="74" t="s">
        <v>36</v>
      </c>
      <c r="B4" s="75" t="s">
        <v>12</v>
      </c>
      <c r="C4" s="76"/>
      <c r="D4" s="76"/>
      <c r="E4" s="76"/>
      <c r="F4" s="76"/>
      <c r="G4" s="77"/>
      <c r="H4" s="74" t="s">
        <v>11</v>
      </c>
      <c r="I4" s="74"/>
      <c r="J4" s="74"/>
      <c r="K4" s="74"/>
      <c r="L4" s="74"/>
      <c r="M4" s="19"/>
    </row>
    <row r="5" spans="1:13" ht="35.25" customHeight="1">
      <c r="A5" s="74"/>
      <c r="B5" s="34" t="s">
        <v>39</v>
      </c>
      <c r="C5" s="34" t="s">
        <v>21</v>
      </c>
      <c r="D5" s="34" t="s">
        <v>19</v>
      </c>
      <c r="E5" s="34" t="s">
        <v>46</v>
      </c>
      <c r="F5" s="34" t="s">
        <v>14</v>
      </c>
      <c r="G5" s="34" t="s">
        <v>46</v>
      </c>
      <c r="H5" s="47" t="s">
        <v>21</v>
      </c>
      <c r="I5" s="47" t="s">
        <v>19</v>
      </c>
      <c r="J5" s="34" t="s">
        <v>46</v>
      </c>
      <c r="K5" s="47" t="s">
        <v>14</v>
      </c>
      <c r="L5" s="34" t="s">
        <v>46</v>
      </c>
      <c r="M5" s="19"/>
    </row>
    <row r="6" spans="1:13" s="41" customFormat="1" ht="27.75" customHeight="1">
      <c r="A6" s="11" t="s">
        <v>51</v>
      </c>
      <c r="B6" s="11">
        <v>598.48</v>
      </c>
      <c r="C6" s="32">
        <v>949.978429</v>
      </c>
      <c r="D6" s="13">
        <v>1380</v>
      </c>
      <c r="E6" s="13">
        <f>(D6/C6-1)*100</f>
        <v>45.26645636076858</v>
      </c>
      <c r="F6" s="11">
        <v>2000</v>
      </c>
      <c r="G6" s="13">
        <f>(F6/D6-1)*100</f>
        <v>44.927536231884055</v>
      </c>
      <c r="H6" s="32">
        <v>104.999999885584</v>
      </c>
      <c r="I6" s="16">
        <v>145</v>
      </c>
      <c r="J6" s="13">
        <v>38</v>
      </c>
      <c r="K6" s="16">
        <v>200</v>
      </c>
      <c r="L6" s="13">
        <v>38</v>
      </c>
      <c r="M6" s="19"/>
    </row>
    <row r="7" spans="1:13" ht="27.75" customHeight="1">
      <c r="A7" s="38" t="s">
        <v>54</v>
      </c>
      <c r="B7" s="12">
        <v>56.72</v>
      </c>
      <c r="C7" s="32">
        <v>95</v>
      </c>
      <c r="D7" s="13">
        <v>170</v>
      </c>
      <c r="E7" s="13">
        <f aca="true" t="shared" si="0" ref="E7:E15">(D7/C7-1)*100</f>
        <v>78.94736842105263</v>
      </c>
      <c r="F7" s="11">
        <v>300</v>
      </c>
      <c r="G7" s="13">
        <f aca="true" t="shared" si="1" ref="G7:G15">(F7/D7-1)*100</f>
        <v>76.47058823529412</v>
      </c>
      <c r="H7" s="44">
        <v>10.184406773512</v>
      </c>
      <c r="I7" s="16">
        <v>17</v>
      </c>
      <c r="J7" s="13">
        <v>75</v>
      </c>
      <c r="K7" s="16">
        <v>27.2</v>
      </c>
      <c r="L7" s="13">
        <v>60</v>
      </c>
      <c r="M7" s="19"/>
    </row>
    <row r="8" spans="1:13" ht="27.75" customHeight="1">
      <c r="A8" s="38" t="s">
        <v>64</v>
      </c>
      <c r="B8" s="12">
        <v>27.01</v>
      </c>
      <c r="C8" s="32">
        <v>43</v>
      </c>
      <c r="D8" s="13">
        <v>60</v>
      </c>
      <c r="E8" s="13">
        <v>41.5</v>
      </c>
      <c r="F8" s="32">
        <v>84.29752020000001</v>
      </c>
      <c r="G8" s="13">
        <f t="shared" si="1"/>
        <v>40.495867000000004</v>
      </c>
      <c r="H8" s="44">
        <v>4.8</v>
      </c>
      <c r="I8" s="16">
        <f>H8*1.35</f>
        <v>6.48</v>
      </c>
      <c r="J8" s="13">
        <v>35</v>
      </c>
      <c r="K8" s="16">
        <f>I8*1.35</f>
        <v>8.748000000000001</v>
      </c>
      <c r="L8" s="13">
        <v>35</v>
      </c>
      <c r="M8" s="19"/>
    </row>
    <row r="9" spans="1:13" ht="27.75" customHeight="1">
      <c r="A9" s="38" t="s">
        <v>55</v>
      </c>
      <c r="B9" s="12">
        <v>94.72</v>
      </c>
      <c r="C9" s="32">
        <v>142.93293350000002</v>
      </c>
      <c r="D9" s="32">
        <v>200</v>
      </c>
      <c r="E9" s="13">
        <v>42</v>
      </c>
      <c r="F9" s="32">
        <v>280.991734</v>
      </c>
      <c r="G9" s="13">
        <f t="shared" si="1"/>
        <v>40.495867000000004</v>
      </c>
      <c r="H9" s="44">
        <v>14.289833914568</v>
      </c>
      <c r="I9" s="16">
        <f aca="true" t="shared" si="2" ref="I9:I16">H9*1.35</f>
        <v>19.2912757846668</v>
      </c>
      <c r="J9" s="13">
        <v>35</v>
      </c>
      <c r="K9" s="16">
        <f aca="true" t="shared" si="3" ref="K9:K16">I9*1.35</f>
        <v>26.043222309300184</v>
      </c>
      <c r="L9" s="13">
        <v>35</v>
      </c>
      <c r="M9" s="19"/>
    </row>
    <row r="10" spans="1:13" ht="27.75" customHeight="1">
      <c r="A10" s="38" t="s">
        <v>56</v>
      </c>
      <c r="B10" s="12">
        <v>30.91</v>
      </c>
      <c r="C10" s="32">
        <v>44.72183750000001</v>
      </c>
      <c r="D10" s="32">
        <v>63.29034443000001</v>
      </c>
      <c r="E10" s="13">
        <f t="shared" si="0"/>
        <v>41.52</v>
      </c>
      <c r="F10" s="32">
        <v>88.92031813421472</v>
      </c>
      <c r="G10" s="13">
        <f t="shared" si="1"/>
        <v>40.495867000000004</v>
      </c>
      <c r="H10" s="44">
        <v>5.214339187264001</v>
      </c>
      <c r="I10" s="16">
        <f t="shared" si="2"/>
        <v>7.039357902806401</v>
      </c>
      <c r="J10" s="13">
        <v>35</v>
      </c>
      <c r="K10" s="16">
        <f t="shared" si="3"/>
        <v>9.503133168788642</v>
      </c>
      <c r="L10" s="13">
        <v>35</v>
      </c>
      <c r="M10" s="19"/>
    </row>
    <row r="11" spans="1:13" ht="27.75" customHeight="1">
      <c r="A11" s="38" t="s">
        <v>57</v>
      </c>
      <c r="B11" s="12">
        <v>80.31</v>
      </c>
      <c r="C11" s="32">
        <v>136.23450400000002</v>
      </c>
      <c r="D11" s="32">
        <v>192.79907006080003</v>
      </c>
      <c r="E11" s="13">
        <f t="shared" si="0"/>
        <v>41.52</v>
      </c>
      <c r="F11" s="32">
        <v>270.87472504985845</v>
      </c>
      <c r="G11" s="13">
        <f t="shared" si="1"/>
        <v>40.495867000000004</v>
      </c>
      <c r="H11" s="44">
        <v>22.41309640788</v>
      </c>
      <c r="I11" s="16">
        <f t="shared" si="2"/>
        <v>30.257680150638002</v>
      </c>
      <c r="J11" s="13">
        <v>35</v>
      </c>
      <c r="K11" s="16">
        <f t="shared" si="3"/>
        <v>40.84786820336131</v>
      </c>
      <c r="L11" s="13">
        <v>35</v>
      </c>
      <c r="M11" s="19"/>
    </row>
    <row r="12" spans="1:13" ht="27.75" customHeight="1">
      <c r="A12" s="38" t="s">
        <v>58</v>
      </c>
      <c r="B12" s="12">
        <v>22.37</v>
      </c>
      <c r="C12" s="32">
        <v>35.666921</v>
      </c>
      <c r="D12" s="32">
        <v>50.475826599200005</v>
      </c>
      <c r="E12" s="13">
        <f t="shared" si="0"/>
        <v>41.52</v>
      </c>
      <c r="F12" s="32">
        <v>70.91645020596266</v>
      </c>
      <c r="G12" s="13">
        <f t="shared" si="1"/>
        <v>40.495867000000004</v>
      </c>
      <c r="H12" s="44">
        <v>3.374911622464</v>
      </c>
      <c r="I12" s="16">
        <f t="shared" si="2"/>
        <v>4.5561306903264</v>
      </c>
      <c r="J12" s="13">
        <v>35</v>
      </c>
      <c r="K12" s="16">
        <f t="shared" si="3"/>
        <v>6.15077643194064</v>
      </c>
      <c r="L12" s="13">
        <v>35</v>
      </c>
      <c r="M12" s="19"/>
    </row>
    <row r="13" spans="1:13" ht="27.75" customHeight="1">
      <c r="A13" s="38" t="s">
        <v>59</v>
      </c>
      <c r="B13" s="12">
        <v>15.82</v>
      </c>
      <c r="C13" s="32">
        <v>26.7781685</v>
      </c>
      <c r="D13" s="32">
        <v>37.8964640612</v>
      </c>
      <c r="E13" s="13">
        <f t="shared" si="0"/>
        <v>41.52</v>
      </c>
      <c r="F13" s="32">
        <v>53.242965745126355</v>
      </c>
      <c r="G13" s="13">
        <f t="shared" si="1"/>
        <v>40.495867000000004</v>
      </c>
      <c r="H13" s="44">
        <v>1.69490111328</v>
      </c>
      <c r="I13" s="16">
        <f t="shared" si="2"/>
        <v>2.288116502928</v>
      </c>
      <c r="J13" s="13">
        <v>35</v>
      </c>
      <c r="K13" s="16">
        <f t="shared" si="3"/>
        <v>3.0889572789528006</v>
      </c>
      <c r="L13" s="13">
        <v>35</v>
      </c>
      <c r="M13" s="19"/>
    </row>
    <row r="14" spans="1:13" ht="27.75" customHeight="1">
      <c r="A14" s="38" t="s">
        <v>60</v>
      </c>
      <c r="B14" s="12">
        <v>132.43</v>
      </c>
      <c r="C14" s="32">
        <v>203</v>
      </c>
      <c r="D14" s="32">
        <v>290</v>
      </c>
      <c r="E14" s="13">
        <v>42</v>
      </c>
      <c r="F14" s="32">
        <v>407.4380143</v>
      </c>
      <c r="G14" s="13">
        <f t="shared" si="1"/>
        <v>40.495867000000004</v>
      </c>
      <c r="H14" s="44">
        <v>21.8</v>
      </c>
      <c r="I14" s="16">
        <v>29.5</v>
      </c>
      <c r="J14" s="13">
        <v>35</v>
      </c>
      <c r="K14" s="16">
        <f t="shared" si="3"/>
        <v>39.825</v>
      </c>
      <c r="L14" s="13">
        <v>35</v>
      </c>
      <c r="M14" s="19"/>
    </row>
    <row r="15" spans="1:13" ht="27.75" customHeight="1">
      <c r="A15" s="38" t="s">
        <v>61</v>
      </c>
      <c r="B15" s="12">
        <v>68.03</v>
      </c>
      <c r="C15" s="32">
        <v>109.5523565</v>
      </c>
      <c r="D15" s="32">
        <v>155.0384949188</v>
      </c>
      <c r="E15" s="13">
        <f t="shared" si="0"/>
        <v>41.52</v>
      </c>
      <c r="F15" s="32">
        <v>217.82267761991903</v>
      </c>
      <c r="G15" s="13">
        <f t="shared" si="1"/>
        <v>40.495867000000004</v>
      </c>
      <c r="H15" s="44">
        <v>11.184048063192002</v>
      </c>
      <c r="I15" s="16">
        <v>15.2</v>
      </c>
      <c r="J15" s="13">
        <v>35</v>
      </c>
      <c r="K15" s="16">
        <f t="shared" si="3"/>
        <v>20.52</v>
      </c>
      <c r="L15" s="13">
        <v>35</v>
      </c>
      <c r="M15" s="19"/>
    </row>
    <row r="16" spans="1:13" ht="27.75" customHeight="1">
      <c r="A16" s="38" t="s">
        <v>62</v>
      </c>
      <c r="B16" s="12">
        <v>97.18</v>
      </c>
      <c r="C16" s="32">
        <v>156.026407</v>
      </c>
      <c r="D16" s="32">
        <v>220</v>
      </c>
      <c r="E16" s="13">
        <v>42</v>
      </c>
      <c r="F16" s="32">
        <v>310</v>
      </c>
      <c r="G16" s="13">
        <v>40</v>
      </c>
      <c r="H16" s="44">
        <v>14.696369304335999</v>
      </c>
      <c r="I16" s="16">
        <f t="shared" si="2"/>
        <v>19.8400985608536</v>
      </c>
      <c r="J16" s="13">
        <v>35</v>
      </c>
      <c r="K16" s="16">
        <f t="shared" si="3"/>
        <v>26.784133057152363</v>
      </c>
      <c r="L16" s="13">
        <v>35</v>
      </c>
      <c r="M16" s="19"/>
    </row>
    <row r="17" spans="2:12" ht="14.25">
      <c r="B17" s="42"/>
      <c r="C17" s="42"/>
      <c r="D17" s="42"/>
      <c r="E17" s="42"/>
      <c r="F17" s="42"/>
      <c r="G17" s="42"/>
      <c r="H17" s="43"/>
      <c r="I17" s="4"/>
      <c r="J17" s="4"/>
      <c r="K17" s="4"/>
      <c r="L17" s="4"/>
    </row>
    <row r="18" spans="4:7" ht="14.25">
      <c r="D18" s="3"/>
      <c r="E18" s="3"/>
      <c r="F18" s="3"/>
      <c r="G18" s="3"/>
    </row>
  </sheetData>
  <sheetProtection/>
  <mergeCells count="6">
    <mergeCell ref="A1:B1"/>
    <mergeCell ref="A2:L2"/>
    <mergeCell ref="A4:A5"/>
    <mergeCell ref="B4:G4"/>
    <mergeCell ref="H4:L4"/>
    <mergeCell ref="K3:L3"/>
  </mergeCells>
  <printOptions/>
  <pageMargins left="1.16" right="0.49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27" customHeight="1"/>
  <cols>
    <col min="1" max="1" width="6.75390625" style="1" customWidth="1"/>
    <col min="2" max="2" width="7.00390625" style="4" customWidth="1"/>
    <col min="3" max="4" width="6.625" style="4" customWidth="1"/>
    <col min="5" max="5" width="6.00390625" style="4" customWidth="1"/>
    <col min="6" max="6" width="6.50390625" style="4" customWidth="1"/>
    <col min="7" max="7" width="6.00390625" style="4" customWidth="1"/>
    <col min="8" max="8" width="7.625" style="4" hidden="1" customWidth="1"/>
    <col min="9" max="9" width="7.625" style="4" customWidth="1"/>
    <col min="10" max="10" width="6.75390625" style="4" customWidth="1"/>
    <col min="11" max="11" width="6.375" style="4" customWidth="1"/>
    <col min="12" max="12" width="6.00390625" style="4" customWidth="1"/>
    <col min="13" max="13" width="7.50390625" style="4" hidden="1" customWidth="1"/>
    <col min="14" max="14" width="7.625" style="4" hidden="1" customWidth="1"/>
    <col min="15" max="15" width="6.00390625" style="3" customWidth="1"/>
    <col min="16" max="16" width="5.75390625" style="3" customWidth="1"/>
    <col min="17" max="18" width="7.625" style="4" hidden="1" customWidth="1"/>
    <col min="19" max="19" width="6.625" style="4" customWidth="1"/>
    <col min="20" max="20" width="6.75390625" style="4" customWidth="1"/>
    <col min="21" max="21" width="6.50390625" style="4" customWidth="1"/>
    <col min="22" max="22" width="5.75390625" style="4" customWidth="1"/>
    <col min="23" max="23" width="0.12890625" style="4" hidden="1" customWidth="1"/>
    <col min="24" max="24" width="6.625" style="4" customWidth="1"/>
    <col min="25" max="25" width="5.25390625" style="1" customWidth="1"/>
    <col min="26" max="254" width="9.00390625" style="1" bestFit="1" customWidth="1"/>
  </cols>
  <sheetData>
    <row r="1" spans="1:2" ht="18.75" customHeight="1">
      <c r="A1" s="70" t="s">
        <v>13</v>
      </c>
      <c r="B1" s="70"/>
    </row>
    <row r="2" spans="1:25" ht="33" customHeight="1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6.5" customHeight="1">
      <c r="A3" s="2"/>
      <c r="B3" s="5"/>
      <c r="C3" s="5"/>
      <c r="D3" s="5"/>
      <c r="E3" s="5"/>
      <c r="F3" s="6"/>
      <c r="G3" s="5"/>
      <c r="H3" s="6"/>
      <c r="I3" s="5"/>
      <c r="J3" s="5"/>
      <c r="K3" s="5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81" t="s">
        <v>42</v>
      </c>
      <c r="X3" s="81"/>
      <c r="Y3" s="81"/>
    </row>
    <row r="4" spans="1:25" ht="24" customHeight="1">
      <c r="A4" s="83" t="s">
        <v>0</v>
      </c>
      <c r="B4" s="66" t="s">
        <v>37</v>
      </c>
      <c r="C4" s="66"/>
      <c r="D4" s="66"/>
      <c r="E4" s="66"/>
      <c r="F4" s="66"/>
      <c r="G4" s="66"/>
      <c r="H4" s="82" t="s">
        <v>12</v>
      </c>
      <c r="I4" s="82"/>
      <c r="J4" s="82"/>
      <c r="K4" s="82"/>
      <c r="L4" s="82"/>
      <c r="M4" s="82"/>
      <c r="N4" s="82"/>
      <c r="O4" s="82"/>
      <c r="P4" s="82"/>
      <c r="Q4" s="82" t="s">
        <v>11</v>
      </c>
      <c r="R4" s="82"/>
      <c r="S4" s="82"/>
      <c r="T4" s="82"/>
      <c r="U4" s="82"/>
      <c r="V4" s="82"/>
      <c r="W4" s="82"/>
      <c r="X4" s="82"/>
      <c r="Y4" s="82"/>
    </row>
    <row r="5" spans="1:25" ht="17.25" customHeight="1">
      <c r="A5" s="83"/>
      <c r="B5" s="80" t="s">
        <v>21</v>
      </c>
      <c r="C5" s="80"/>
      <c r="D5" s="80" t="s">
        <v>19</v>
      </c>
      <c r="E5" s="80" t="s">
        <v>15</v>
      </c>
      <c r="F5" s="80" t="s">
        <v>14</v>
      </c>
      <c r="G5" s="80" t="s">
        <v>15</v>
      </c>
      <c r="H5" s="27"/>
      <c r="I5" s="80" t="s">
        <v>21</v>
      </c>
      <c r="J5" s="80"/>
      <c r="K5" s="80" t="s">
        <v>19</v>
      </c>
      <c r="L5" s="80" t="s">
        <v>16</v>
      </c>
      <c r="M5" s="27"/>
      <c r="N5" s="27"/>
      <c r="O5" s="80" t="s">
        <v>14</v>
      </c>
      <c r="P5" s="80" t="s">
        <v>16</v>
      </c>
      <c r="Q5" s="27"/>
      <c r="R5" s="27"/>
      <c r="S5" s="80" t="s">
        <v>21</v>
      </c>
      <c r="T5" s="80"/>
      <c r="U5" s="80" t="s">
        <v>19</v>
      </c>
      <c r="V5" s="80" t="s">
        <v>16</v>
      </c>
      <c r="W5" s="27"/>
      <c r="X5" s="80" t="s">
        <v>14</v>
      </c>
      <c r="Y5" s="80" t="s">
        <v>16</v>
      </c>
    </row>
    <row r="6" spans="1:25" ht="57.75" customHeight="1">
      <c r="A6" s="66"/>
      <c r="B6" s="28" t="s">
        <v>40</v>
      </c>
      <c r="C6" s="28" t="s">
        <v>38</v>
      </c>
      <c r="D6" s="80"/>
      <c r="E6" s="80"/>
      <c r="F6" s="80"/>
      <c r="G6" s="80"/>
      <c r="H6" s="28" t="s">
        <v>39</v>
      </c>
      <c r="I6" s="28" t="s">
        <v>40</v>
      </c>
      <c r="J6" s="28" t="s">
        <v>38</v>
      </c>
      <c r="K6" s="80"/>
      <c r="L6" s="80"/>
      <c r="M6" s="28" t="s">
        <v>19</v>
      </c>
      <c r="N6" s="28" t="s">
        <v>14</v>
      </c>
      <c r="O6" s="80"/>
      <c r="P6" s="80"/>
      <c r="Q6" s="28" t="s">
        <v>39</v>
      </c>
      <c r="R6" s="28" t="s">
        <v>21</v>
      </c>
      <c r="S6" s="28" t="s">
        <v>40</v>
      </c>
      <c r="T6" s="28" t="s">
        <v>38</v>
      </c>
      <c r="U6" s="80"/>
      <c r="V6" s="80"/>
      <c r="W6" s="28" t="s">
        <v>19</v>
      </c>
      <c r="X6" s="80"/>
      <c r="Y6" s="80"/>
    </row>
    <row r="7" spans="1:25" ht="26.25" customHeight="1">
      <c r="A7" s="11" t="s">
        <v>22</v>
      </c>
      <c r="B7" s="22">
        <v>285</v>
      </c>
      <c r="C7" s="22">
        <f>B7*0.947368</f>
        <v>269.99988</v>
      </c>
      <c r="D7" s="22">
        <f>C7*1.37037</f>
        <v>369.99973555560007</v>
      </c>
      <c r="E7" s="22">
        <v>37</v>
      </c>
      <c r="F7" s="16">
        <f>D7*1.35135</f>
        <v>499.99914264306017</v>
      </c>
      <c r="G7" s="22">
        <v>35</v>
      </c>
      <c r="H7" s="23">
        <v>780.05</v>
      </c>
      <c r="I7" s="24">
        <v>1180.00007383087</v>
      </c>
      <c r="J7" s="25">
        <v>1120.0000200767547</v>
      </c>
      <c r="K7" s="51">
        <v>1599.9999966810776</v>
      </c>
      <c r="L7" s="22">
        <v>42.8</v>
      </c>
      <c r="M7" s="26">
        <v>1730</v>
      </c>
      <c r="N7" s="26">
        <v>2600</v>
      </c>
      <c r="O7" s="26">
        <v>2300</v>
      </c>
      <c r="P7" s="22">
        <v>43.8</v>
      </c>
      <c r="Q7" s="23">
        <v>93.36</v>
      </c>
      <c r="R7" s="23">
        <v>125</v>
      </c>
      <c r="S7" s="24">
        <v>144.9999670369235</v>
      </c>
      <c r="T7" s="24">
        <v>137.99994862824897</v>
      </c>
      <c r="U7" s="24">
        <v>189.99993007077725</v>
      </c>
      <c r="V7" s="22">
        <v>38</v>
      </c>
      <c r="W7" s="22">
        <f>S7*1.4230769</f>
        <v>206.34610359100728</v>
      </c>
      <c r="X7" s="24">
        <v>259.9998943073831</v>
      </c>
      <c r="Y7" s="11">
        <v>37</v>
      </c>
    </row>
    <row r="8" spans="1:25" ht="26.25" customHeight="1">
      <c r="A8" s="11" t="s">
        <v>1</v>
      </c>
      <c r="B8" s="24">
        <v>20.845853263840088</v>
      </c>
      <c r="C8" s="22">
        <f aca="true" t="shared" si="0" ref="C8:C17">B8*0.947368</f>
        <v>19.748694314857655</v>
      </c>
      <c r="D8" s="22">
        <f aca="true" t="shared" si="1" ref="D8:D17">C8*1.37037</f>
        <v>27.063018228251487</v>
      </c>
      <c r="E8" s="22">
        <v>37</v>
      </c>
      <c r="F8" s="16">
        <f aca="true" t="shared" si="2" ref="F8:F17">D8*1.35135</f>
        <v>36.57160968274765</v>
      </c>
      <c r="G8" s="22">
        <v>35</v>
      </c>
      <c r="H8" s="23">
        <v>61.99</v>
      </c>
      <c r="I8" s="24">
        <v>93.7737383203329</v>
      </c>
      <c r="J8" s="25">
        <v>89.00557816108976</v>
      </c>
      <c r="K8" s="52">
        <v>127.15082340139743</v>
      </c>
      <c r="L8" s="22">
        <v>42.8</v>
      </c>
      <c r="M8" s="26">
        <f>I8*1.5</f>
        <v>140.66060748049935</v>
      </c>
      <c r="N8" s="26">
        <f>M8*1.5</f>
        <v>210.990911220749</v>
      </c>
      <c r="O8" s="26">
        <f>K8/(K7/O7)</f>
        <v>182.77930901865278</v>
      </c>
      <c r="P8" s="22">
        <v>43.8</v>
      </c>
      <c r="Q8" s="23">
        <v>6.58</v>
      </c>
      <c r="R8" s="24">
        <v>8.80997675197836</v>
      </c>
      <c r="S8" s="24">
        <v>10.219577796732612</v>
      </c>
      <c r="T8" s="24">
        <v>9.726217459017548</v>
      </c>
      <c r="U8" s="24">
        <v>13.391169021697884</v>
      </c>
      <c r="V8" s="22">
        <v>38</v>
      </c>
      <c r="W8" s="22">
        <f aca="true" t="shared" si="3" ref="W8:W17">S8*1.4230769</f>
        <v>14.543245090283076</v>
      </c>
      <c r="X8" s="24">
        <v>18.324756903840843</v>
      </c>
      <c r="Y8" s="11">
        <v>37</v>
      </c>
    </row>
    <row r="9" spans="1:25" ht="26.25" customHeight="1">
      <c r="A9" s="11" t="s">
        <v>2</v>
      </c>
      <c r="B9" s="24">
        <v>76.74129893808075</v>
      </c>
      <c r="C9" s="22">
        <f t="shared" si="0"/>
        <v>72.70225089237168</v>
      </c>
      <c r="D9" s="22">
        <f t="shared" si="1"/>
        <v>99.62898355537939</v>
      </c>
      <c r="E9" s="22">
        <v>37</v>
      </c>
      <c r="F9" s="16">
        <f t="shared" si="2"/>
        <v>134.63362692756195</v>
      </c>
      <c r="G9" s="22">
        <v>35</v>
      </c>
      <c r="H9" s="23">
        <v>184.32</v>
      </c>
      <c r="I9" s="24">
        <v>278.8252209582797</v>
      </c>
      <c r="J9" s="25">
        <v>264.6476555356036</v>
      </c>
      <c r="K9" s="52">
        <v>378.06807177521495</v>
      </c>
      <c r="L9" s="22">
        <v>42.8</v>
      </c>
      <c r="M9" s="26">
        <v>410</v>
      </c>
      <c r="N9" s="26">
        <v>616</v>
      </c>
      <c r="O9" s="26">
        <f aca="true" t="shared" si="4" ref="O9:O17">K9/(K8/O8)</f>
        <v>543.4728543042116</v>
      </c>
      <c r="P9" s="22">
        <v>43.8</v>
      </c>
      <c r="Q9" s="23">
        <v>25.27</v>
      </c>
      <c r="R9" s="24">
        <v>33.83405965387434</v>
      </c>
      <c r="S9" s="24">
        <v>39.24752749596248</v>
      </c>
      <c r="T9" s="24">
        <v>37.352813858567394</v>
      </c>
      <c r="U9" s="24">
        <v>51.42778741311634</v>
      </c>
      <c r="V9" s="22">
        <v>38</v>
      </c>
      <c r="W9" s="22">
        <f t="shared" si="3"/>
        <v>55.85224976161905</v>
      </c>
      <c r="X9" s="24">
        <v>70.37486427964409</v>
      </c>
      <c r="Y9" s="11">
        <v>37</v>
      </c>
    </row>
    <row r="10" spans="1:25" ht="26.25" customHeight="1">
      <c r="A10" s="11" t="s">
        <v>3</v>
      </c>
      <c r="B10" s="24">
        <v>38.078569532287034</v>
      </c>
      <c r="C10" s="22">
        <f t="shared" si="0"/>
        <v>36.074418260663705</v>
      </c>
      <c r="D10" s="22">
        <f t="shared" si="1"/>
        <v>49.43530055186572</v>
      </c>
      <c r="E10" s="22">
        <v>37</v>
      </c>
      <c r="F10" s="16">
        <f t="shared" si="2"/>
        <v>66.80439340076374</v>
      </c>
      <c r="G10" s="22">
        <v>35</v>
      </c>
      <c r="H10" s="23">
        <v>106.41</v>
      </c>
      <c r="I10" s="24">
        <v>160.96892232080373</v>
      </c>
      <c r="J10" s="25">
        <v>152.78405504309666</v>
      </c>
      <c r="K10" s="52">
        <v>218.26293141059367</v>
      </c>
      <c r="L10" s="22">
        <v>42.8</v>
      </c>
      <c r="M10" s="26">
        <f>I10*1.5</f>
        <v>241.4533834812056</v>
      </c>
      <c r="N10" s="26">
        <f aca="true" t="shared" si="5" ref="N10:N17">M10*1.5</f>
        <v>362.1800752218084</v>
      </c>
      <c r="O10" s="26">
        <v>315</v>
      </c>
      <c r="P10" s="22">
        <v>43.8</v>
      </c>
      <c r="Q10" s="23">
        <v>10.04</v>
      </c>
      <c r="R10" s="24">
        <v>13.442578509097677</v>
      </c>
      <c r="S10" s="24">
        <v>15.593398340303255</v>
      </c>
      <c r="T10" s="24">
        <v>14.840611442026775</v>
      </c>
      <c r="U10" s="24">
        <v>20.43272598447519</v>
      </c>
      <c r="V10" s="22">
        <v>38</v>
      </c>
      <c r="W10" s="22">
        <f t="shared" si="3"/>
        <v>22.1906049705839</v>
      </c>
      <c r="X10" s="24">
        <v>27.960571324401528</v>
      </c>
      <c r="Y10" s="11">
        <v>37</v>
      </c>
    </row>
    <row r="11" spans="1:25" ht="26.25" customHeight="1">
      <c r="A11" s="11" t="s">
        <v>4</v>
      </c>
      <c r="B11" s="24">
        <v>47.93356295385337</v>
      </c>
      <c r="C11" s="22">
        <f t="shared" si="0"/>
        <v>45.410723668466154</v>
      </c>
      <c r="D11" s="22">
        <f t="shared" si="1"/>
        <v>62.22949339355597</v>
      </c>
      <c r="E11" s="22">
        <v>37</v>
      </c>
      <c r="F11" s="16">
        <f t="shared" si="2"/>
        <v>84.09382589738186</v>
      </c>
      <c r="G11" s="22">
        <v>35</v>
      </c>
      <c r="H11" s="23">
        <v>117.49</v>
      </c>
      <c r="I11" s="24">
        <v>177.72990022997115</v>
      </c>
      <c r="J11" s="25">
        <v>168.6927791280277</v>
      </c>
      <c r="K11" s="52">
        <v>240.98967964881732</v>
      </c>
      <c r="L11" s="22">
        <v>42.8</v>
      </c>
      <c r="M11" s="26">
        <v>263</v>
      </c>
      <c r="N11" s="26">
        <v>398</v>
      </c>
      <c r="O11" s="26">
        <v>348</v>
      </c>
      <c r="P11" s="22">
        <v>43.8</v>
      </c>
      <c r="Q11" s="23">
        <v>14.5</v>
      </c>
      <c r="R11" s="24">
        <v>19.414082508158998</v>
      </c>
      <c r="S11" s="24">
        <v>22.5203462086053</v>
      </c>
      <c r="T11" s="24">
        <v>21.43315397503867</v>
      </c>
      <c r="U11" s="24">
        <v>29.50941501741935</v>
      </c>
      <c r="V11" s="22">
        <v>38</v>
      </c>
      <c r="W11" s="22">
        <f t="shared" si="3"/>
        <v>32.04818446946879</v>
      </c>
      <c r="X11" s="24">
        <v>40.38130320755201</v>
      </c>
      <c r="Y11" s="11">
        <v>37</v>
      </c>
    </row>
    <row r="12" spans="1:25" ht="26.25" customHeight="1">
      <c r="A12" s="11" t="s">
        <v>5</v>
      </c>
      <c r="B12" s="24">
        <v>29.727246896228632</v>
      </c>
      <c r="C12" s="22">
        <f t="shared" si="0"/>
        <v>28.162642437586324</v>
      </c>
      <c r="D12" s="22">
        <f t="shared" si="1"/>
        <v>38.593240317195175</v>
      </c>
      <c r="E12" s="22">
        <v>37</v>
      </c>
      <c r="F12" s="16">
        <f t="shared" si="2"/>
        <v>52.1529753026417</v>
      </c>
      <c r="G12" s="22">
        <v>35</v>
      </c>
      <c r="H12" s="23">
        <v>98.94</v>
      </c>
      <c r="I12" s="24">
        <v>149.6688767448578</v>
      </c>
      <c r="J12" s="25">
        <v>142.05858853457366</v>
      </c>
      <c r="K12" s="52">
        <v>202.94083670485983</v>
      </c>
      <c r="L12" s="22">
        <v>42.8</v>
      </c>
      <c r="M12" s="26">
        <f aca="true" t="shared" si="6" ref="M12:M17">I12*1.5</f>
        <v>224.50331511728672</v>
      </c>
      <c r="N12" s="26">
        <f t="shared" si="5"/>
        <v>336.75497267593005</v>
      </c>
      <c r="O12" s="26">
        <v>290</v>
      </c>
      <c r="P12" s="22">
        <v>43.8</v>
      </c>
      <c r="Q12" s="23">
        <v>10.1718</v>
      </c>
      <c r="R12" s="24">
        <v>13.619045824585633</v>
      </c>
      <c r="S12" s="24">
        <v>15.798100521702851</v>
      </c>
      <c r="T12" s="24">
        <v>15.035431420917124</v>
      </c>
      <c r="U12" s="24">
        <v>20.700956391323178</v>
      </c>
      <c r="V12" s="22">
        <v>38</v>
      </c>
      <c r="W12" s="22">
        <f t="shared" si="3"/>
        <v>22.481911916313276</v>
      </c>
      <c r="X12" s="24">
        <v>28.327623445970858</v>
      </c>
      <c r="Y12" s="11">
        <v>37</v>
      </c>
    </row>
    <row r="13" spans="1:25" ht="26.25" customHeight="1">
      <c r="A13" s="11" t="s">
        <v>6</v>
      </c>
      <c r="B13" s="24">
        <v>20.088608983368474</v>
      </c>
      <c r="C13" s="22">
        <f t="shared" si="0"/>
        <v>19.031305315355823</v>
      </c>
      <c r="D13" s="22">
        <f t="shared" si="1"/>
        <v>26.07992986500416</v>
      </c>
      <c r="E13" s="22">
        <v>37</v>
      </c>
      <c r="F13" s="16">
        <f t="shared" si="2"/>
        <v>35.24311322307337</v>
      </c>
      <c r="G13" s="22">
        <v>35</v>
      </c>
      <c r="H13" s="23">
        <v>57.88</v>
      </c>
      <c r="I13" s="24">
        <v>87.55644416810561</v>
      </c>
      <c r="J13" s="25">
        <v>83.10441787326786</v>
      </c>
      <c r="K13" s="52">
        <v>118.7205945873993</v>
      </c>
      <c r="L13" s="22">
        <v>42.8</v>
      </c>
      <c r="M13" s="26">
        <f t="shared" si="6"/>
        <v>131.33466625215843</v>
      </c>
      <c r="N13" s="26">
        <f t="shared" si="5"/>
        <v>197.00199937823766</v>
      </c>
      <c r="O13" s="26">
        <f t="shared" si="4"/>
        <v>169.65029310693347</v>
      </c>
      <c r="P13" s="22">
        <v>43.8</v>
      </c>
      <c r="Q13" s="23">
        <v>8.6506</v>
      </c>
      <c r="R13" s="24">
        <v>11.582307734143466</v>
      </c>
      <c r="S13" s="24">
        <v>13.43548323532145</v>
      </c>
      <c r="T13" s="24">
        <v>12.786871846653073</v>
      </c>
      <c r="U13" s="24">
        <v>17.60511348618537</v>
      </c>
      <c r="V13" s="22">
        <v>38</v>
      </c>
      <c r="W13" s="22">
        <f t="shared" si="3"/>
        <v>19.119725832523223</v>
      </c>
      <c r="X13" s="24">
        <v>24.091207001879273</v>
      </c>
      <c r="Y13" s="11">
        <v>37</v>
      </c>
    </row>
    <row r="14" spans="1:25" ht="26.25" customHeight="1">
      <c r="A14" s="11" t="s">
        <v>7</v>
      </c>
      <c r="B14" s="24">
        <v>29.90033130319357</v>
      </c>
      <c r="C14" s="22">
        <f t="shared" si="0"/>
        <v>28.326617066043887</v>
      </c>
      <c r="D14" s="22">
        <f t="shared" si="1"/>
        <v>38.81794622879456</v>
      </c>
      <c r="E14" s="22">
        <v>37</v>
      </c>
      <c r="F14" s="16">
        <f t="shared" si="2"/>
        <v>52.456631636281536</v>
      </c>
      <c r="G14" s="22">
        <v>35</v>
      </c>
      <c r="H14" s="23">
        <v>90.84</v>
      </c>
      <c r="I14" s="24">
        <v>137.41581527696468</v>
      </c>
      <c r="J14" s="25">
        <v>130.42856460966922</v>
      </c>
      <c r="K14" s="52">
        <v>186.32651714442562</v>
      </c>
      <c r="L14" s="22">
        <v>42.8</v>
      </c>
      <c r="M14" s="26">
        <f t="shared" si="6"/>
        <v>206.12372291544702</v>
      </c>
      <c r="N14" s="26">
        <f t="shared" si="5"/>
        <v>309.1855843731705</v>
      </c>
      <c r="O14" s="26">
        <f t="shared" si="4"/>
        <v>266.2583383869012</v>
      </c>
      <c r="P14" s="22">
        <v>43.8</v>
      </c>
      <c r="Q14" s="23">
        <v>12.5354</v>
      </c>
      <c r="R14" s="24">
        <v>16.783675163639742</v>
      </c>
      <c r="S14" s="24">
        <v>19.469072266437987</v>
      </c>
      <c r="T14" s="24">
        <v>18.529183333703426</v>
      </c>
      <c r="U14" s="24">
        <v>25.511194552369545</v>
      </c>
      <c r="V14" s="22">
        <v>38</v>
      </c>
      <c r="W14" s="22">
        <f t="shared" si="3"/>
        <v>27.705987006798548</v>
      </c>
      <c r="X14" s="24">
        <v>34.91005436054809</v>
      </c>
      <c r="Y14" s="11">
        <v>37</v>
      </c>
    </row>
    <row r="15" spans="1:25" ht="26.25" customHeight="1">
      <c r="A15" s="11" t="s">
        <v>8</v>
      </c>
      <c r="B15" s="24">
        <v>12.25653956820489</v>
      </c>
      <c r="C15" s="22">
        <f t="shared" si="0"/>
        <v>11.611453377651129</v>
      </c>
      <c r="D15" s="22">
        <f t="shared" si="1"/>
        <v>15.911987365131779</v>
      </c>
      <c r="E15" s="22">
        <v>37</v>
      </c>
      <c r="F15" s="16">
        <f t="shared" si="2"/>
        <v>21.50266412587083</v>
      </c>
      <c r="G15" s="22">
        <v>35</v>
      </c>
      <c r="H15" s="23">
        <v>33.43</v>
      </c>
      <c r="I15" s="24">
        <v>50.57035121872445</v>
      </c>
      <c r="J15" s="25">
        <v>47.998975285130356</v>
      </c>
      <c r="K15" s="52">
        <v>68.56996332164408</v>
      </c>
      <c r="L15" s="22">
        <v>42.8</v>
      </c>
      <c r="M15" s="26">
        <f t="shared" si="6"/>
        <v>75.85552682808667</v>
      </c>
      <c r="N15" s="26">
        <f t="shared" si="5"/>
        <v>113.78329024213</v>
      </c>
      <c r="O15" s="26">
        <v>100</v>
      </c>
      <c r="P15" s="22">
        <v>43.8</v>
      </c>
      <c r="Q15" s="23">
        <v>3.1132</v>
      </c>
      <c r="R15" s="24">
        <v>4.168270459613835</v>
      </c>
      <c r="S15" s="24">
        <v>4.835195987353795</v>
      </c>
      <c r="T15" s="24">
        <v>4.601772065868303</v>
      </c>
      <c r="U15" s="24">
        <v>6.335773160843444</v>
      </c>
      <c r="V15" s="22">
        <v>38</v>
      </c>
      <c r="W15" s="22">
        <f t="shared" si="3"/>
        <v>6.880855716575878</v>
      </c>
      <c r="X15" s="24">
        <v>8.670005044534546</v>
      </c>
      <c r="Y15" s="11">
        <v>37</v>
      </c>
    </row>
    <row r="16" spans="1:25" ht="26.25" customHeight="1">
      <c r="A16" s="11" t="s">
        <v>9</v>
      </c>
      <c r="B16" s="24">
        <v>5.581972124619349</v>
      </c>
      <c r="C16" s="22">
        <f t="shared" si="0"/>
        <v>5.288181767756384</v>
      </c>
      <c r="D16" s="22">
        <f t="shared" si="1"/>
        <v>7.246765649080316</v>
      </c>
      <c r="E16" s="22">
        <v>37</v>
      </c>
      <c r="F16" s="16">
        <f t="shared" si="2"/>
        <v>9.792916759884685</v>
      </c>
      <c r="G16" s="22">
        <v>35</v>
      </c>
      <c r="H16" s="23">
        <v>18.62</v>
      </c>
      <c r="I16" s="24">
        <v>28.166914139774132</v>
      </c>
      <c r="J16" s="25">
        <v>26.734696973051964</v>
      </c>
      <c r="K16" s="52">
        <v>38.19242348336861</v>
      </c>
      <c r="L16" s="22">
        <v>42.8</v>
      </c>
      <c r="M16" s="26">
        <f t="shared" si="6"/>
        <v>42.250371209661196</v>
      </c>
      <c r="N16" s="26">
        <f t="shared" si="5"/>
        <v>63.375556814491794</v>
      </c>
      <c r="O16" s="26">
        <v>55</v>
      </c>
      <c r="P16" s="22">
        <v>43.8</v>
      </c>
      <c r="Q16" s="23">
        <v>1.4567</v>
      </c>
      <c r="R16" s="24">
        <v>1.9503788958369115</v>
      </c>
      <c r="S16" s="24">
        <v>2.2624405739362308</v>
      </c>
      <c r="T16" s="24">
        <v>2.153218992788885</v>
      </c>
      <c r="U16" s="24">
        <v>2.964576886612053</v>
      </c>
      <c r="V16" s="22">
        <v>38</v>
      </c>
      <c r="W16" s="22">
        <f t="shared" si="3"/>
        <v>3.219626918391392</v>
      </c>
      <c r="X16" s="24">
        <v>4.056789267754553</v>
      </c>
      <c r="Y16" s="11">
        <v>37</v>
      </c>
    </row>
    <row r="17" spans="1:25" ht="26.25" customHeight="1">
      <c r="A17" s="11" t="s">
        <v>10</v>
      </c>
      <c r="B17" s="24">
        <v>3.851128054969939</v>
      </c>
      <c r="C17" s="22">
        <f t="shared" si="0"/>
        <v>3.6484354831807613</v>
      </c>
      <c r="D17" s="22">
        <f t="shared" si="1"/>
        <v>4.99970653308642</v>
      </c>
      <c r="E17" s="22">
        <v>37</v>
      </c>
      <c r="F17" s="16">
        <f t="shared" si="2"/>
        <v>6.756353423486334</v>
      </c>
      <c r="G17" s="22">
        <v>35</v>
      </c>
      <c r="H17" s="23">
        <v>10.14</v>
      </c>
      <c r="I17" s="24">
        <v>15.339017689436611</v>
      </c>
      <c r="J17" s="25">
        <v>14.559066987472983</v>
      </c>
      <c r="K17" s="52">
        <v>20.798666708988062</v>
      </c>
      <c r="L17" s="22">
        <v>42.8</v>
      </c>
      <c r="M17" s="26">
        <f t="shared" si="6"/>
        <v>23.008526534154917</v>
      </c>
      <c r="N17" s="26">
        <f t="shared" si="5"/>
        <v>34.51278980123237</v>
      </c>
      <c r="O17" s="26">
        <f t="shared" si="4"/>
        <v>29.951664876476908</v>
      </c>
      <c r="P17" s="22">
        <v>43.8</v>
      </c>
      <c r="Q17" s="23">
        <v>1.0415</v>
      </c>
      <c r="R17" s="24">
        <v>1.3944666849825929</v>
      </c>
      <c r="S17" s="24">
        <v>1.617582108707753</v>
      </c>
      <c r="T17" s="24">
        <v>1.5394917148277776</v>
      </c>
      <c r="U17" s="24">
        <v>2.119590051078776</v>
      </c>
      <c r="V17" s="22">
        <v>38</v>
      </c>
      <c r="W17" s="22">
        <f t="shared" si="3"/>
        <v>2.3019437327552925</v>
      </c>
      <c r="X17" s="24">
        <v>2.90049153728727</v>
      </c>
      <c r="Y17" s="11">
        <v>37</v>
      </c>
    </row>
    <row r="18" spans="1:25" ht="18" customHeight="1">
      <c r="A18" s="79" t="s">
        <v>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27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9"/>
      <c r="Q19" s="7"/>
      <c r="R19" s="7"/>
      <c r="S19" s="7"/>
      <c r="T19" s="7"/>
      <c r="U19" s="7"/>
      <c r="V19" s="7"/>
      <c r="W19" s="7"/>
      <c r="X19" s="7"/>
      <c r="Y19" s="8"/>
    </row>
    <row r="20" spans="1:25" ht="27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/>
      <c r="P20" s="9"/>
      <c r="Q20" s="7"/>
      <c r="R20" s="7"/>
      <c r="S20" s="7"/>
      <c r="T20" s="7"/>
      <c r="U20" s="7"/>
      <c r="V20" s="7"/>
      <c r="W20" s="7"/>
      <c r="X20" s="7"/>
      <c r="Y20" s="8"/>
    </row>
    <row r="21" spans="1:25" ht="27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9"/>
      <c r="P21" s="9"/>
      <c r="Q21" s="7"/>
      <c r="R21" s="7"/>
      <c r="S21" s="7"/>
      <c r="T21" s="7"/>
      <c r="U21" s="7"/>
      <c r="V21" s="7"/>
      <c r="W21" s="7"/>
      <c r="X21" s="7"/>
      <c r="Y21" s="8"/>
    </row>
    <row r="22" spans="1:25" ht="27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/>
      <c r="P22" s="9"/>
      <c r="Q22" s="7"/>
      <c r="R22" s="7"/>
      <c r="S22" s="7"/>
      <c r="T22" s="7"/>
      <c r="U22" s="7"/>
      <c r="V22" s="7"/>
      <c r="W22" s="7"/>
      <c r="X22" s="7"/>
      <c r="Y22" s="8"/>
    </row>
    <row r="23" spans="1:25" ht="27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/>
      <c r="P23" s="9"/>
      <c r="Q23" s="7"/>
      <c r="R23" s="7"/>
      <c r="S23" s="7"/>
      <c r="T23" s="7"/>
      <c r="U23" s="7"/>
      <c r="V23" s="7"/>
      <c r="W23" s="7"/>
      <c r="X23" s="7"/>
      <c r="Y23" s="8"/>
    </row>
    <row r="24" spans="1:25" ht="27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  <c r="P24" s="9"/>
      <c r="Q24" s="7"/>
      <c r="R24" s="7"/>
      <c r="S24" s="7"/>
      <c r="T24" s="7"/>
      <c r="U24" s="7"/>
      <c r="V24" s="7"/>
      <c r="W24" s="7"/>
      <c r="X24" s="7"/>
      <c r="Y24" s="8"/>
    </row>
    <row r="25" spans="1:25" ht="27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/>
      <c r="P25" s="9"/>
      <c r="Q25" s="7"/>
      <c r="R25" s="7"/>
      <c r="S25" s="7"/>
      <c r="T25" s="7"/>
      <c r="U25" s="7"/>
      <c r="V25" s="7"/>
      <c r="W25" s="7"/>
      <c r="X25" s="7"/>
      <c r="Y25" s="8"/>
    </row>
    <row r="26" spans="1:25" ht="27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9"/>
      <c r="P26" s="9"/>
      <c r="Q26" s="7"/>
      <c r="R26" s="7"/>
      <c r="S26" s="7"/>
      <c r="T26" s="7"/>
      <c r="U26" s="7"/>
      <c r="V26" s="7"/>
      <c r="W26" s="7"/>
      <c r="X26" s="7"/>
      <c r="Y26" s="8"/>
    </row>
    <row r="27" spans="1:25" ht="27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9"/>
      <c r="P27" s="9"/>
      <c r="Q27" s="7"/>
      <c r="R27" s="7"/>
      <c r="S27" s="7"/>
      <c r="T27" s="7"/>
      <c r="U27" s="7"/>
      <c r="V27" s="7"/>
      <c r="W27" s="7"/>
      <c r="X27" s="7"/>
      <c r="Y27" s="8"/>
    </row>
    <row r="28" spans="1:25" ht="27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/>
      <c r="P28" s="9"/>
      <c r="Q28" s="7"/>
      <c r="R28" s="7"/>
      <c r="S28" s="7"/>
      <c r="T28" s="7"/>
      <c r="U28" s="7"/>
      <c r="V28" s="7"/>
      <c r="W28" s="7"/>
      <c r="X28" s="7"/>
      <c r="Y28" s="8"/>
    </row>
    <row r="29" spans="1:25" ht="27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7"/>
      <c r="R29" s="7"/>
      <c r="S29" s="7"/>
      <c r="T29" s="7"/>
      <c r="U29" s="7"/>
      <c r="V29" s="7"/>
      <c r="W29" s="7"/>
      <c r="X29" s="7"/>
      <c r="Y29" s="8"/>
    </row>
    <row r="30" spans="1:25" ht="27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7"/>
      <c r="R30" s="7"/>
      <c r="S30" s="7"/>
      <c r="T30" s="7"/>
      <c r="U30" s="7"/>
      <c r="V30" s="7"/>
      <c r="W30" s="7"/>
      <c r="X30" s="7"/>
      <c r="Y30" s="8"/>
    </row>
    <row r="31" spans="1:25" ht="27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/>
      <c r="P31" s="9"/>
      <c r="Q31" s="7"/>
      <c r="R31" s="7"/>
      <c r="S31" s="7"/>
      <c r="T31" s="7"/>
      <c r="U31" s="7"/>
      <c r="V31" s="7"/>
      <c r="W31" s="7"/>
      <c r="X31" s="7"/>
      <c r="Y31" s="8"/>
    </row>
    <row r="32" spans="1:25" ht="27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9"/>
      <c r="P32" s="9"/>
      <c r="Q32" s="7"/>
      <c r="R32" s="7"/>
      <c r="S32" s="7"/>
      <c r="T32" s="7"/>
      <c r="U32" s="7"/>
      <c r="V32" s="7"/>
      <c r="W32" s="7"/>
      <c r="X32" s="7"/>
      <c r="Y32" s="8"/>
    </row>
    <row r="33" spans="1:25" ht="27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9"/>
      <c r="P33" s="9"/>
      <c r="Q33" s="7"/>
      <c r="R33" s="7"/>
      <c r="S33" s="7"/>
      <c r="T33" s="7"/>
      <c r="U33" s="7"/>
      <c r="V33" s="7"/>
      <c r="W33" s="7"/>
      <c r="X33" s="7"/>
      <c r="Y33" s="8"/>
    </row>
    <row r="34" spans="1:25" ht="27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9"/>
      <c r="P34" s="9"/>
      <c r="Q34" s="7"/>
      <c r="R34" s="7"/>
      <c r="S34" s="7"/>
      <c r="T34" s="7"/>
      <c r="U34" s="7"/>
      <c r="V34" s="7"/>
      <c r="W34" s="7"/>
      <c r="X34" s="7"/>
      <c r="Y34" s="8"/>
    </row>
  </sheetData>
  <sheetProtection/>
  <mergeCells count="23">
    <mergeCell ref="A1:B1"/>
    <mergeCell ref="A4:A6"/>
    <mergeCell ref="B4:G4"/>
    <mergeCell ref="H4:P4"/>
    <mergeCell ref="B5:C5"/>
    <mergeCell ref="D5:D6"/>
    <mergeCell ref="E5:E6"/>
    <mergeCell ref="L5:L6"/>
    <mergeCell ref="O5:O6"/>
    <mergeCell ref="P5:P6"/>
    <mergeCell ref="A2:Y2"/>
    <mergeCell ref="W3:Y3"/>
    <mergeCell ref="Q4:Y4"/>
    <mergeCell ref="F5:F6"/>
    <mergeCell ref="G5:G6"/>
    <mergeCell ref="I5:J5"/>
    <mergeCell ref="A18:Y18"/>
    <mergeCell ref="X5:X6"/>
    <mergeCell ref="Y5:Y6"/>
    <mergeCell ref="S5:T5"/>
    <mergeCell ref="U5:U6"/>
    <mergeCell ref="V5:V6"/>
    <mergeCell ref="K5:K6"/>
  </mergeCells>
  <printOptions horizontalCentered="1" verticalCentered="1"/>
  <pageMargins left="1.1" right="0.3937007874015748" top="0.6692913385826772" bottom="0.5905511811023623" header="0.5118110236220472" footer="0.5118110236220472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匿名用户</cp:lastModifiedBy>
  <cp:lastPrinted>2011-01-06T01:53:25Z</cp:lastPrinted>
  <dcterms:created xsi:type="dcterms:W3CDTF">2005-10-18T07:29:11Z</dcterms:created>
  <dcterms:modified xsi:type="dcterms:W3CDTF">2011-01-07T00:46:25Z</dcterms:modified>
  <cp:category/>
  <cp:version/>
  <cp:contentType/>
  <cp:contentStatus/>
</cp:coreProperties>
</file>